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asz.paterek\Desktop\SA.270.22.2025 - usługi leśne na 2026\Załącznik nr 1 - Formularz Ofertowy\"/>
    </mc:Choice>
  </mc:AlternateContent>
  <xr:revisionPtr revIDLastSave="0" documentId="13_ncr:1_{5F059047-4BF1-4450-AEE7-1352A25AFF55}" xr6:coauthVersionLast="47" xr6:coauthVersionMax="47" xr10:uidLastSave="{00000000-0000-0000-0000-000000000000}"/>
  <bookViews>
    <workbookView xWindow="2730" yWindow="2115" windowWidth="19590" windowHeight="1408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47" i="1" l="1"/>
  <c r="I44" i="1"/>
  <c r="K44" i="1" s="1"/>
  <c r="I42" i="1"/>
  <c r="K42" i="1" s="1"/>
  <c r="I39" i="1"/>
  <c r="I37" i="1"/>
  <c r="I36" i="1"/>
  <c r="I31" i="1"/>
  <c r="G48" i="1"/>
  <c r="I48" i="1" s="1"/>
  <c r="G46" i="1"/>
  <c r="I46" i="1" s="1"/>
  <c r="G45" i="1"/>
  <c r="I45" i="1" s="1"/>
  <c r="G43" i="1"/>
  <c r="I43" i="1" s="1"/>
  <c r="G41" i="1"/>
  <c r="I41" i="1" s="1"/>
  <c r="G40" i="1"/>
  <c r="I40" i="1" s="1"/>
  <c r="G39" i="1"/>
  <c r="G38" i="1"/>
  <c r="I38" i="1" s="1"/>
  <c r="G37" i="1"/>
  <c r="G36" i="1"/>
  <c r="G35" i="1"/>
  <c r="I35" i="1" s="1"/>
  <c r="G34" i="1"/>
  <c r="I34" i="1" s="1"/>
  <c r="G33" i="1"/>
  <c r="I33" i="1" s="1"/>
  <c r="G32" i="1"/>
  <c r="I32" i="1" s="1"/>
  <c r="G31" i="1"/>
  <c r="G30" i="1"/>
  <c r="I30" i="1" s="1"/>
  <c r="K48" i="1" l="1"/>
  <c r="L48" i="1" s="1"/>
  <c r="L40" i="1"/>
  <c r="K40" i="1"/>
  <c r="L37" i="1"/>
  <c r="K32" i="1"/>
  <c r="L32" i="1" s="1"/>
  <c r="K33" i="1"/>
  <c r="L33" i="1" s="1"/>
  <c r="K41" i="1"/>
  <c r="L41" i="1" s="1"/>
  <c r="F50" i="1"/>
  <c r="K30" i="1"/>
  <c r="L30" i="1"/>
  <c r="K34" i="1"/>
  <c r="L34" i="1" s="1"/>
  <c r="K43" i="1"/>
  <c r="L43" i="1" s="1"/>
  <c r="K45" i="1"/>
  <c r="L45" i="1" s="1"/>
  <c r="K38" i="1"/>
  <c r="L38" i="1" s="1"/>
  <c r="K35" i="1"/>
  <c r="L35" i="1" s="1"/>
  <c r="K46" i="1"/>
  <c r="L46" i="1" s="1"/>
  <c r="L44" i="1"/>
  <c r="K47" i="1"/>
  <c r="L47" i="1" s="1"/>
  <c r="K37" i="1"/>
  <c r="L42" i="1"/>
  <c r="K36" i="1"/>
  <c r="L36" i="1" s="1"/>
  <c r="K31" i="1"/>
  <c r="L31" i="1" s="1"/>
  <c r="K39" i="1"/>
  <c r="L39" i="1" s="1"/>
  <c r="F51" i="1" l="1"/>
  <c r="B26" i="1" s="1"/>
</calcChain>
</file>

<file path=xl/sharedStrings.xml><?xml version="1.0" encoding="utf-8"?>
<sst xmlns="http://schemas.openxmlformats.org/spreadsheetml/2006/main" count="115" uniqueCount="100">
  <si>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</si>
  <si>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</si>
  <si>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</si>
  <si>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</si>
  <si>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</si>
  <si>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</si>
  <si>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</si>
  <si>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</si>
  <si>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</si>
  <si>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</si>
  <si>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</si>
  <si>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H</t>
  </si>
  <si>
    <t>800</t>
  </si>
  <si>
    <t>Ł-NAG-POL</t>
  </si>
  <si>
    <t>Osoba do naganki z transportem</t>
  </si>
  <si>
    <t>Osob</t>
  </si>
  <si>
    <t>801</t>
  </si>
  <si>
    <t>Ł-POM-POL</t>
  </si>
  <si>
    <t>Osoba do pomocy organizacji polowania zbiorowego</t>
  </si>
  <si>
    <t>802</t>
  </si>
  <si>
    <t>Ł-POJ-POL</t>
  </si>
  <si>
    <t>Pojazd do transportu myśliwych</t>
  </si>
  <si>
    <t>SZT</t>
  </si>
  <si>
    <t>803</t>
  </si>
  <si>
    <t>Ł-KAR-POL</t>
  </si>
  <si>
    <t>Pojazd do przewozu pozyskanej zwierzyny</t>
  </si>
  <si>
    <t>804</t>
  </si>
  <si>
    <t>Ł-PSY-POL</t>
  </si>
  <si>
    <t>Pies do naganki z transportem</t>
  </si>
  <si>
    <t>805</t>
  </si>
  <si>
    <t>Ł-TREBACZ</t>
  </si>
  <si>
    <t>Trębacz sygnałów myśliwskich</t>
  </si>
  <si>
    <t>807</t>
  </si>
  <si>
    <t>PREP-JEL</t>
  </si>
  <si>
    <t>Preparacja poroża byka jelenia</t>
  </si>
  <si>
    <t>808</t>
  </si>
  <si>
    <t>PREP-ORĘŻ</t>
  </si>
  <si>
    <t>Preparacja oręży dzika</t>
  </si>
  <si>
    <t>809</t>
  </si>
  <si>
    <t>PREP-ROG</t>
  </si>
  <si>
    <t>Preparacja parostków rogacza</t>
  </si>
  <si>
    <t>810</t>
  </si>
  <si>
    <t>PREP-DAN</t>
  </si>
  <si>
    <t>Preparacja poroża byka daniela</t>
  </si>
  <si>
    <t>811</t>
  </si>
  <si>
    <t>PREP-MED</t>
  </si>
  <si>
    <t>Zdjęcie skóry na medalion</t>
  </si>
  <si>
    <t>813</t>
  </si>
  <si>
    <t>PREP-SKOR</t>
  </si>
  <si>
    <t>Zdjęcie całej skóry</t>
  </si>
  <si>
    <t>814</t>
  </si>
  <si>
    <t>GRODZ-EL1</t>
  </si>
  <si>
    <t>Grodzenie pól pastuchem elektrycznym -1 przewód</t>
  </si>
  <si>
    <t>HM</t>
  </si>
  <si>
    <t>815</t>
  </si>
  <si>
    <t>GRODZ-EL2</t>
  </si>
  <si>
    <t>Grodzenie pól pastuchem elektrycznym -2 przewody</t>
  </si>
  <si>
    <t>825</t>
  </si>
  <si>
    <t>GODZ RŁ23</t>
  </si>
  <si>
    <t>Prace godzinowe ręczne w łowiectwie</t>
  </si>
  <si>
    <t>826</t>
  </si>
  <si>
    <t>GODZ SŁ23</t>
  </si>
  <si>
    <t>Prace godzinowe samochodowe w łowiectwie</t>
  </si>
  <si>
    <t>827</t>
  </si>
  <si>
    <t>GODZ MŁ23</t>
  </si>
  <si>
    <t>Prace godzinowe ciągnikowe w łowiectwie</t>
  </si>
  <si>
    <t>828</t>
  </si>
  <si>
    <t>GODZ ŁU23</t>
  </si>
  <si>
    <t>Prace godzinowe ręczne z urządzeniem mechanicznym w łowiectwie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</si>
  <si>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</si>
  <si>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</si>
  <si>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</si>
  <si>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</si>
  <si>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</si>
  <si>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</si>
  <si>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</si>
  <si>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</si>
  <si>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</si>
  <si>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</si>
  <si>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</si>
  <si>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</si>
  <si>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Góra Śląska</t>
  </si>
  <si>
    <t xml:space="preserve">56-200 Góra; Podwale;31                    </t>
  </si>
  <si>
    <t>Odpowiadając na ogłoszenie o przetargu nieograniczonym na „Wykonywanie usług z zakresu gospodarki leśnej na terenie Nadleśnictwa Góra śląska w roku 2026''  składamy niniejszym ofertę na pakiet Pak. V - ŁOW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</si>
  <si>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</si>
  <si>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</si>
  <si>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</si>
  <si>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</si>
  <si>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</si>
  <si>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</si>
  <si>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</si>
  <si>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</si>
  <si>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</si>
  <si>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</si>
  <si>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</si>
  <si>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</si>
  <si>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</si>
  <si>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818</t>
  </si>
  <si>
    <t>LIKW-EL</t>
  </si>
  <si>
    <t>Likwidacja grodzenia elektrycznego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</si>
</sst>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89"/>
  <sheetViews>
    <sheetView tabSelected="1" workbookViewId="0">
      <selection activeCell="L45" sqref="L45:M4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4" t="s">
        <v>75</v>
      </c>
      <c r="K2" s="14"/>
      <c r="L2" s="14"/>
      <c r="M2" s="14"/>
      <c r="N2" s="14"/>
      <c r="O2" s="14"/>
      <c r="P2" s="14"/>
    </row>
    <row r="3" spans="2:16" s="1" customFormat="1" ht="28.9" customHeight="1" x14ac:dyDescent="0.2">
      <c r="B3" s="12"/>
      <c r="C3" s="12"/>
      <c r="D3" s="12"/>
      <c r="E3" s="12"/>
    </row>
    <row r="4" spans="2:16" s="1" customFormat="1" ht="2.65" customHeight="1" x14ac:dyDescent="0.2">
      <c r="B4" s="29"/>
      <c r="C4" s="29"/>
      <c r="D4" s="29"/>
      <c r="E4" s="29"/>
    </row>
    <row r="5" spans="2:16" s="1" customFormat="1" ht="28.9" customHeight="1" x14ac:dyDescent="0.2">
      <c r="B5" s="13"/>
      <c r="C5" s="13"/>
      <c r="D5" s="13"/>
      <c r="E5" s="13"/>
    </row>
    <row r="6" spans="2:16" s="1" customFormat="1" ht="2.65" customHeight="1" x14ac:dyDescent="0.2">
      <c r="B6" s="29"/>
      <c r="C6" s="29"/>
      <c r="D6" s="29"/>
      <c r="E6" s="29"/>
    </row>
    <row r="7" spans="2:16" s="1" customFormat="1" ht="28.9" customHeight="1" x14ac:dyDescent="0.2">
      <c r="B7" s="13"/>
      <c r="C7" s="13"/>
      <c r="D7" s="13"/>
      <c r="E7" s="13"/>
    </row>
    <row r="8" spans="2:16" s="1" customFormat="1" ht="5.25" customHeight="1" x14ac:dyDescent="0.2">
      <c r="B8" s="29"/>
      <c r="C8" s="29"/>
      <c r="D8" s="29"/>
      <c r="E8" s="29"/>
    </row>
    <row r="9" spans="2:16" s="1" customFormat="1" ht="4.1500000000000004" customHeight="1" x14ac:dyDescent="0.2"/>
    <row r="10" spans="2:16" s="1" customFormat="1" ht="6.95" customHeight="1" x14ac:dyDescent="0.2">
      <c r="B10" s="38" t="s">
        <v>76</v>
      </c>
      <c r="C10" s="38"/>
      <c r="D10" s="38"/>
      <c r="E10" s="38"/>
    </row>
    <row r="11" spans="2:16" s="1" customFormat="1" ht="12.4" customHeight="1" x14ac:dyDescent="0.2">
      <c r="B11" s="38"/>
      <c r="C11" s="38"/>
      <c r="D11" s="38"/>
      <c r="E11" s="38"/>
      <c r="G11" s="11"/>
      <c r="H11" s="37" t="s">
        <v>77</v>
      </c>
      <c r="I11" s="37"/>
      <c r="J11" s="37"/>
      <c r="K11" s="37"/>
      <c r="L11" s="37"/>
      <c r="M11" s="37"/>
      <c r="N11" s="37"/>
      <c r="O11" s="37"/>
    </row>
    <row r="12" spans="2:16" s="1" customFormat="1" ht="7.9" customHeight="1" x14ac:dyDescent="0.2">
      <c r="H12" s="37"/>
      <c r="I12" s="37"/>
      <c r="J12" s="37"/>
      <c r="K12" s="37"/>
      <c r="L12" s="37"/>
      <c r="M12" s="37"/>
      <c r="N12" s="37"/>
      <c r="O12" s="37"/>
    </row>
    <row r="13" spans="2:16" s="1" customFormat="1" ht="20.25" customHeight="1" x14ac:dyDescent="0.2"/>
    <row r="14" spans="2:16" s="1" customFormat="1" ht="24" customHeight="1" x14ac:dyDescent="0.2">
      <c r="F14" s="30" t="s">
        <v>78</v>
      </c>
      <c r="G14" s="30"/>
      <c r="H14" s="30"/>
      <c r="I14" s="30"/>
    </row>
    <row r="15" spans="2:16" s="1" customFormat="1" ht="43.15" customHeight="1" x14ac:dyDescent="0.2"/>
    <row r="16" spans="2:16" s="1" customFormat="1" ht="20.65" customHeight="1" x14ac:dyDescent="0.2">
      <c r="C16" s="24" t="s">
        <v>79</v>
      </c>
      <c r="D16" s="24"/>
      <c r="E16" s="24"/>
    </row>
    <row r="17" spans="2:13" s="1" customFormat="1" ht="2.65" customHeight="1" x14ac:dyDescent="0.2"/>
    <row r="18" spans="2:13" s="1" customFormat="1" ht="20.65" customHeight="1" x14ac:dyDescent="0.2">
      <c r="C18" s="24" t="s">
        <v>80</v>
      </c>
      <c r="D18" s="24"/>
      <c r="E18" s="24"/>
    </row>
    <row r="19" spans="2:13" s="1" customFormat="1" ht="2.65" customHeight="1" x14ac:dyDescent="0.2"/>
    <row r="20" spans="2:13" s="1" customFormat="1" ht="20.65" customHeight="1" x14ac:dyDescent="0.2">
      <c r="C20" s="24" t="s">
        <v>81</v>
      </c>
      <c r="D20" s="24"/>
      <c r="E20" s="24"/>
    </row>
    <row r="21" spans="2:13" s="1" customFormat="1" ht="2.65" customHeight="1" x14ac:dyDescent="0.2"/>
    <row r="22" spans="2:13" s="1" customFormat="1" ht="20.65" customHeight="1" x14ac:dyDescent="0.2">
      <c r="C22" s="24" t="s">
        <v>82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39" t="s">
        <v>83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  <row r="25" spans="2:13" s="1" customFormat="1" ht="2.65" customHeight="1" x14ac:dyDescent="0.2"/>
    <row r="26" spans="2:13" s="1" customFormat="1" ht="50.1" customHeight="1" x14ac:dyDescent="0.2">
      <c r="B26" s="40" t="str">
        <f xml:space="preserve"> "1.  Za wykonanie przedmiotu zamówienia w tym Pakiecie oferujemy następujące wynagrodzenie brutto: " &amp; TEXT(F51,"#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2:13" s="1" customFormat="1" ht="28.9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6" t="s">
        <v>10</v>
      </c>
      <c r="M29" s="16"/>
    </row>
    <row r="30" spans="2:13" s="1" customFormat="1" ht="19.7" customHeight="1" x14ac:dyDescent="0.2">
      <c r="B30" s="5">
        <v>1</v>
      </c>
      <c r="C30" s="6" t="s">
        <v>12</v>
      </c>
      <c r="D30" s="6" t="s">
        <v>13</v>
      </c>
      <c r="E30" s="7" t="s">
        <v>14</v>
      </c>
      <c r="F30" s="6" t="s">
        <v>15</v>
      </c>
      <c r="G30" s="8">
        <f>54*2</f>
        <v>108</v>
      </c>
      <c r="H30" s="10">
        <v>0</v>
      </c>
      <c r="I30" s="9">
        <f t="shared" ref="I30:I48" si="0">ROUND(G30* H30,2)</f>
        <v>0</v>
      </c>
      <c r="J30" s="5">
        <v>23</v>
      </c>
      <c r="K30" s="9">
        <f t="shared" ref="K30:K48" si="1">ROUND(I30* J30/100,2)</f>
        <v>0</v>
      </c>
      <c r="L30" s="17">
        <f t="shared" ref="L30:L48" si="2">ROUND(I30+ K30,2)</f>
        <v>0</v>
      </c>
      <c r="M30" s="18"/>
    </row>
    <row r="31" spans="2:13" s="1" customFormat="1" ht="19.7" customHeight="1" x14ac:dyDescent="0.2">
      <c r="B31" s="5">
        <v>2</v>
      </c>
      <c r="C31" s="6" t="s">
        <v>16</v>
      </c>
      <c r="D31" s="6" t="s">
        <v>17</v>
      </c>
      <c r="E31" s="7" t="s">
        <v>18</v>
      </c>
      <c r="F31" s="6" t="s">
        <v>15</v>
      </c>
      <c r="G31" s="8">
        <f>6*2</f>
        <v>12</v>
      </c>
      <c r="H31" s="10">
        <v>0</v>
      </c>
      <c r="I31" s="9">
        <f t="shared" si="0"/>
        <v>0</v>
      </c>
      <c r="J31" s="5">
        <v>23</v>
      </c>
      <c r="K31" s="9">
        <f t="shared" si="1"/>
        <v>0</v>
      </c>
      <c r="L31" s="17">
        <f t="shared" si="2"/>
        <v>0</v>
      </c>
      <c r="M31" s="18"/>
    </row>
    <row r="32" spans="2:13" s="1" customFormat="1" ht="19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f>18*2</f>
        <v>36</v>
      </c>
      <c r="H32" s="10">
        <v>0</v>
      </c>
      <c r="I32" s="9">
        <f t="shared" si="0"/>
        <v>0</v>
      </c>
      <c r="J32" s="5">
        <v>23</v>
      </c>
      <c r="K32" s="9">
        <f t="shared" si="1"/>
        <v>0</v>
      </c>
      <c r="L32" s="17">
        <f t="shared" si="2"/>
        <v>0</v>
      </c>
      <c r="M32" s="18"/>
    </row>
    <row r="33" spans="2:13" s="1" customFormat="1" ht="19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f>12*2</f>
        <v>24</v>
      </c>
      <c r="H33" s="10">
        <v>0</v>
      </c>
      <c r="I33" s="9">
        <f t="shared" si="0"/>
        <v>0</v>
      </c>
      <c r="J33" s="5">
        <v>23</v>
      </c>
      <c r="K33" s="9">
        <f t="shared" si="1"/>
        <v>0</v>
      </c>
      <c r="L33" s="17">
        <f t="shared" si="2"/>
        <v>0</v>
      </c>
      <c r="M33" s="18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22</v>
      </c>
      <c r="G34" s="8">
        <f>50*2</f>
        <v>100</v>
      </c>
      <c r="H34" s="10">
        <v>0</v>
      </c>
      <c r="I34" s="9">
        <f t="shared" si="0"/>
        <v>0</v>
      </c>
      <c r="J34" s="5">
        <v>23</v>
      </c>
      <c r="K34" s="9">
        <f t="shared" si="1"/>
        <v>0</v>
      </c>
      <c r="L34" s="17">
        <f t="shared" si="2"/>
        <v>0</v>
      </c>
      <c r="M34" s="18"/>
    </row>
    <row r="35" spans="2:13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15</v>
      </c>
      <c r="G35" s="8">
        <f>6*2</f>
        <v>12</v>
      </c>
      <c r="H35" s="10">
        <v>0</v>
      </c>
      <c r="I35" s="9">
        <f t="shared" si="0"/>
        <v>0</v>
      </c>
      <c r="J35" s="5">
        <v>23</v>
      </c>
      <c r="K35" s="9">
        <f t="shared" si="1"/>
        <v>0</v>
      </c>
      <c r="L35" s="17">
        <f t="shared" si="2"/>
        <v>0</v>
      </c>
      <c r="M35" s="18"/>
    </row>
    <row r="36" spans="2:13" s="1" customFormat="1" ht="19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22</v>
      </c>
      <c r="G36" s="8">
        <f>25*2</f>
        <v>50</v>
      </c>
      <c r="H36" s="10">
        <v>0</v>
      </c>
      <c r="I36" s="9">
        <f t="shared" si="0"/>
        <v>0</v>
      </c>
      <c r="J36" s="5">
        <v>23</v>
      </c>
      <c r="K36" s="9">
        <f t="shared" si="1"/>
        <v>0</v>
      </c>
      <c r="L36" s="17">
        <f t="shared" si="2"/>
        <v>0</v>
      </c>
      <c r="M36" s="18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22</v>
      </c>
      <c r="G37" s="8">
        <f>10*2</f>
        <v>20</v>
      </c>
      <c r="H37" s="10">
        <v>0</v>
      </c>
      <c r="I37" s="9">
        <f t="shared" si="0"/>
        <v>0</v>
      </c>
      <c r="J37" s="5">
        <v>23</v>
      </c>
      <c r="K37" s="9">
        <f t="shared" si="1"/>
        <v>0</v>
      </c>
      <c r="L37" s="17">
        <f t="shared" si="2"/>
        <v>0</v>
      </c>
      <c r="M37" s="18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22</v>
      </c>
      <c r="G38" s="8">
        <f>60*2</f>
        <v>120</v>
      </c>
      <c r="H38" s="10">
        <v>0</v>
      </c>
      <c r="I38" s="9">
        <f t="shared" si="0"/>
        <v>0</v>
      </c>
      <c r="J38" s="5">
        <v>23</v>
      </c>
      <c r="K38" s="9">
        <f t="shared" si="1"/>
        <v>0</v>
      </c>
      <c r="L38" s="17">
        <f t="shared" si="2"/>
        <v>0</v>
      </c>
      <c r="M38" s="18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22</v>
      </c>
      <c r="G39" s="8">
        <f>1*2</f>
        <v>2</v>
      </c>
      <c r="H39" s="10">
        <v>0</v>
      </c>
      <c r="I39" s="9">
        <f t="shared" si="0"/>
        <v>0</v>
      </c>
      <c r="J39" s="5">
        <v>23</v>
      </c>
      <c r="K39" s="9">
        <f t="shared" si="1"/>
        <v>0</v>
      </c>
      <c r="L39" s="17">
        <f t="shared" si="2"/>
        <v>0</v>
      </c>
      <c r="M39" s="18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22</v>
      </c>
      <c r="G40" s="8">
        <f>4*2</f>
        <v>8</v>
      </c>
      <c r="H40" s="10">
        <v>0</v>
      </c>
      <c r="I40" s="9">
        <f t="shared" si="0"/>
        <v>0</v>
      </c>
      <c r="J40" s="5">
        <v>23</v>
      </c>
      <c r="K40" s="9">
        <f t="shared" si="1"/>
        <v>0</v>
      </c>
      <c r="L40" s="17">
        <f t="shared" si="2"/>
        <v>0</v>
      </c>
      <c r="M40" s="18"/>
    </row>
    <row r="41" spans="2:13" s="1" customFormat="1" ht="19.7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22</v>
      </c>
      <c r="G41" s="8">
        <f>4*2</f>
        <v>8</v>
      </c>
      <c r="H41" s="10">
        <v>0</v>
      </c>
      <c r="I41" s="9">
        <f t="shared" si="0"/>
        <v>0</v>
      </c>
      <c r="J41" s="5">
        <v>23</v>
      </c>
      <c r="K41" s="9">
        <f t="shared" si="1"/>
        <v>0</v>
      </c>
      <c r="L41" s="17">
        <f t="shared" si="2"/>
        <v>0</v>
      </c>
      <c r="M41" s="18"/>
    </row>
    <row r="42" spans="2:13" s="1" customFormat="1" ht="19.7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53</v>
      </c>
      <c r="G42" s="8">
        <v>280</v>
      </c>
      <c r="H42" s="10">
        <v>0</v>
      </c>
      <c r="I42" s="9">
        <f t="shared" si="0"/>
        <v>0</v>
      </c>
      <c r="J42" s="5">
        <v>23</v>
      </c>
      <c r="K42" s="9">
        <f t="shared" si="1"/>
        <v>0</v>
      </c>
      <c r="L42" s="17">
        <f t="shared" si="2"/>
        <v>0</v>
      </c>
      <c r="M42" s="18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53</v>
      </c>
      <c r="G43" s="8">
        <f>100*2</f>
        <v>200</v>
      </c>
      <c r="H43" s="10">
        <v>0</v>
      </c>
      <c r="I43" s="9">
        <f t="shared" si="0"/>
        <v>0</v>
      </c>
      <c r="J43" s="5">
        <v>23</v>
      </c>
      <c r="K43" s="9">
        <f t="shared" si="1"/>
        <v>0</v>
      </c>
      <c r="L43" s="17">
        <f t="shared" si="2"/>
        <v>0</v>
      </c>
      <c r="M43" s="18"/>
    </row>
    <row r="44" spans="2:13" s="1" customFormat="1" ht="19.7" customHeight="1" x14ac:dyDescent="0.2">
      <c r="B44" s="5">
        <v>15</v>
      </c>
      <c r="C44" s="6" t="s">
        <v>97</v>
      </c>
      <c r="D44" s="6" t="s">
        <v>98</v>
      </c>
      <c r="E44" s="7" t="s">
        <v>99</v>
      </c>
      <c r="F44" s="6" t="s">
        <v>53</v>
      </c>
      <c r="G44" s="8">
        <v>20</v>
      </c>
      <c r="H44" s="10">
        <v>0</v>
      </c>
      <c r="I44" s="9">
        <f t="shared" si="0"/>
        <v>0</v>
      </c>
      <c r="J44" s="5">
        <v>23</v>
      </c>
      <c r="K44" s="9">
        <f t="shared" si="1"/>
        <v>0</v>
      </c>
      <c r="L44" s="34">
        <f t="shared" si="2"/>
        <v>0</v>
      </c>
      <c r="M44" s="41"/>
    </row>
    <row r="45" spans="2:13" s="1" customFormat="1" ht="19.7" customHeight="1" x14ac:dyDescent="0.2">
      <c r="B45" s="5">
        <v>16</v>
      </c>
      <c r="C45" s="6" t="s">
        <v>57</v>
      </c>
      <c r="D45" s="6" t="s">
        <v>58</v>
      </c>
      <c r="E45" s="7" t="s">
        <v>59</v>
      </c>
      <c r="F45" s="6" t="s">
        <v>11</v>
      </c>
      <c r="G45" s="8">
        <f>800*2</f>
        <v>1600</v>
      </c>
      <c r="H45" s="10">
        <v>0</v>
      </c>
      <c r="I45" s="9">
        <f t="shared" si="0"/>
        <v>0</v>
      </c>
      <c r="J45" s="5">
        <v>23</v>
      </c>
      <c r="K45" s="9">
        <f t="shared" si="1"/>
        <v>0</v>
      </c>
      <c r="L45" s="17">
        <f t="shared" si="2"/>
        <v>0</v>
      </c>
      <c r="M45" s="18"/>
    </row>
    <row r="46" spans="2:13" s="1" customFormat="1" ht="19.7" customHeight="1" x14ac:dyDescent="0.2">
      <c r="B46" s="5">
        <v>17</v>
      </c>
      <c r="C46" s="6" t="s">
        <v>60</v>
      </c>
      <c r="D46" s="6" t="s">
        <v>61</v>
      </c>
      <c r="E46" s="7" t="s">
        <v>62</v>
      </c>
      <c r="F46" s="6" t="s">
        <v>11</v>
      </c>
      <c r="G46" s="8">
        <f>629*2</f>
        <v>1258</v>
      </c>
      <c r="H46" s="10">
        <v>0</v>
      </c>
      <c r="I46" s="9">
        <f t="shared" si="0"/>
        <v>0</v>
      </c>
      <c r="J46" s="5">
        <v>23</v>
      </c>
      <c r="K46" s="9">
        <f t="shared" si="1"/>
        <v>0</v>
      </c>
      <c r="L46" s="17">
        <f t="shared" si="2"/>
        <v>0</v>
      </c>
      <c r="M46" s="18"/>
    </row>
    <row r="47" spans="2:13" s="1" customFormat="1" ht="19.7" customHeight="1" x14ac:dyDescent="0.2">
      <c r="B47" s="5">
        <v>18</v>
      </c>
      <c r="C47" s="6" t="s">
        <v>63</v>
      </c>
      <c r="D47" s="6" t="s">
        <v>64</v>
      </c>
      <c r="E47" s="7" t="s">
        <v>65</v>
      </c>
      <c r="F47" s="6" t="s">
        <v>11</v>
      </c>
      <c r="G47" s="8">
        <v>252</v>
      </c>
      <c r="H47" s="10">
        <v>0</v>
      </c>
      <c r="I47" s="9">
        <f t="shared" si="0"/>
        <v>0</v>
      </c>
      <c r="J47" s="5">
        <v>23</v>
      </c>
      <c r="K47" s="9">
        <f t="shared" si="1"/>
        <v>0</v>
      </c>
      <c r="L47" s="17">
        <f t="shared" si="2"/>
        <v>0</v>
      </c>
      <c r="M47" s="18"/>
    </row>
    <row r="48" spans="2:13" s="1" customFormat="1" ht="28.9" customHeight="1" x14ac:dyDescent="0.2">
      <c r="B48" s="5">
        <v>19</v>
      </c>
      <c r="C48" s="6" t="s">
        <v>66</v>
      </c>
      <c r="D48" s="6" t="s">
        <v>67</v>
      </c>
      <c r="E48" s="7" t="s">
        <v>68</v>
      </c>
      <c r="F48" s="6" t="s">
        <v>11</v>
      </c>
      <c r="G48" s="8">
        <f>58*2</f>
        <v>116</v>
      </c>
      <c r="H48" s="10">
        <v>0</v>
      </c>
      <c r="I48" s="9">
        <f t="shared" si="0"/>
        <v>0</v>
      </c>
      <c r="J48" s="5">
        <v>23</v>
      </c>
      <c r="K48" s="9">
        <f t="shared" si="1"/>
        <v>0</v>
      </c>
      <c r="L48" s="17">
        <f t="shared" si="2"/>
        <v>0</v>
      </c>
      <c r="M48" s="18"/>
    </row>
    <row r="49" spans="2:14" s="1" customFormat="1" ht="55.9" customHeight="1" x14ac:dyDescent="0.2"/>
    <row r="50" spans="2:14" s="1" customFormat="1" ht="21.4" customHeight="1" x14ac:dyDescent="0.2">
      <c r="B50" s="28" t="s">
        <v>69</v>
      </c>
      <c r="C50" s="28"/>
      <c r="D50" s="28"/>
      <c r="E50" s="28"/>
      <c r="F50" s="31">
        <f>ROUND(I30+I31+I32+I33+I34+I35+I36+I37+I38+I39+I40+I41+I42+I43+I44+I45+I46+I47+I48,2)</f>
        <v>0</v>
      </c>
      <c r="G50" s="32"/>
      <c r="H50" s="32"/>
      <c r="I50" s="32"/>
      <c r="J50" s="32"/>
      <c r="K50" s="32"/>
      <c r="L50" s="32"/>
      <c r="M50" s="33"/>
    </row>
    <row r="51" spans="2:14" s="1" customFormat="1" ht="21.4" customHeight="1" x14ac:dyDescent="0.2">
      <c r="B51" s="28" t="s">
        <v>70</v>
      </c>
      <c r="C51" s="28"/>
      <c r="D51" s="28"/>
      <c r="E51" s="28"/>
      <c r="F51" s="34">
        <f>ROUND(L30+L31+L32+L33+L34+L35+L36+L37+L38+L39+L40+L41+L42+L43+L44+L45+L46+L47+L48,2)</f>
        <v>0</v>
      </c>
      <c r="G51" s="35"/>
      <c r="H51" s="35"/>
      <c r="I51" s="35"/>
      <c r="J51" s="35"/>
      <c r="K51" s="35"/>
      <c r="L51" s="35"/>
      <c r="M51" s="36"/>
    </row>
    <row r="52" spans="2:14" s="1" customFormat="1" ht="11.1" customHeight="1" x14ac:dyDescent="0.2"/>
    <row r="53" spans="2:14" s="1" customFormat="1" ht="80.099999999999994" customHeight="1" x14ac:dyDescent="0.2">
      <c r="B53" s="22" t="s">
        <v>84</v>
      </c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2:14" s="1" customFormat="1" ht="2.65" customHeight="1" x14ac:dyDescent="0.2"/>
    <row r="55" spans="2:14" s="1" customFormat="1" ht="110.1" customHeight="1" x14ac:dyDescent="0.2">
      <c r="B55" s="22" t="s">
        <v>85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2:14" s="1" customFormat="1" ht="5.25" customHeight="1" x14ac:dyDescent="0.2"/>
    <row r="57" spans="2:14" s="1" customFormat="1" ht="110.1" customHeight="1" x14ac:dyDescent="0.2">
      <c r="B57" s="21" t="s">
        <v>86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</row>
    <row r="58" spans="2:14" s="1" customFormat="1" ht="5.25" customHeight="1" x14ac:dyDescent="0.2"/>
    <row r="59" spans="2:14" s="1" customFormat="1" ht="37.9" customHeight="1" x14ac:dyDescent="0.2">
      <c r="C59" s="25" t="s">
        <v>71</v>
      </c>
      <c r="D59" s="25"/>
      <c r="E59" s="25"/>
      <c r="F59" s="19" t="s">
        <v>72</v>
      </c>
      <c r="G59" s="19"/>
      <c r="H59" s="19"/>
      <c r="I59" s="19"/>
      <c r="J59" s="19"/>
      <c r="K59" s="19"/>
      <c r="L59" s="19"/>
    </row>
    <row r="60" spans="2:14" s="1" customFormat="1" ht="28.9" customHeight="1" x14ac:dyDescent="0.2">
      <c r="C60" s="20"/>
      <c r="D60" s="20"/>
      <c r="E60" s="20"/>
      <c r="F60" s="20"/>
      <c r="G60" s="20"/>
      <c r="H60" s="20"/>
      <c r="I60" s="20"/>
      <c r="J60" s="20"/>
      <c r="K60" s="20"/>
      <c r="L60" s="20"/>
    </row>
    <row r="61" spans="2:14" s="1" customFormat="1" ht="28.9" customHeight="1" x14ac:dyDescent="0.2">
      <c r="C61" s="20"/>
      <c r="D61" s="20"/>
      <c r="E61" s="20"/>
      <c r="F61" s="20"/>
      <c r="G61" s="20"/>
      <c r="H61" s="20"/>
      <c r="I61" s="20"/>
      <c r="J61" s="20"/>
      <c r="K61" s="20"/>
      <c r="L61" s="20"/>
    </row>
    <row r="62" spans="2:14" s="1" customFormat="1" ht="28.9" customHeight="1" x14ac:dyDescent="0.2">
      <c r="C62" s="20"/>
      <c r="D62" s="20"/>
      <c r="E62" s="20"/>
      <c r="F62" s="20"/>
      <c r="G62" s="20"/>
      <c r="H62" s="20"/>
      <c r="I62" s="20"/>
      <c r="J62" s="20"/>
      <c r="K62" s="20"/>
      <c r="L62" s="20"/>
    </row>
    <row r="63" spans="2:14" s="1" customFormat="1" ht="28.9" customHeight="1" x14ac:dyDescent="0.2">
      <c r="C63" s="20"/>
      <c r="D63" s="20"/>
      <c r="E63" s="20"/>
      <c r="F63" s="20"/>
      <c r="G63" s="20"/>
      <c r="H63" s="20"/>
      <c r="I63" s="20"/>
      <c r="J63" s="20"/>
      <c r="K63" s="20"/>
      <c r="L63" s="20"/>
    </row>
    <row r="64" spans="2:14" s="1" customFormat="1" ht="2.65" customHeight="1" x14ac:dyDescent="0.2"/>
    <row r="65" spans="2:14" s="1" customFormat="1" ht="203.1" customHeight="1" x14ac:dyDescent="0.2">
      <c r="B65" s="22" t="s">
        <v>87</v>
      </c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2:14" s="1" customFormat="1" ht="2.65" customHeight="1" x14ac:dyDescent="0.2"/>
    <row r="67" spans="2:14" s="1" customFormat="1" ht="36.950000000000003" customHeight="1" x14ac:dyDescent="0.2">
      <c r="B67" s="26" t="s">
        <v>88</v>
      </c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</row>
    <row r="68" spans="2:14" s="1" customFormat="1" ht="2.65" customHeight="1" x14ac:dyDescent="0.2"/>
    <row r="69" spans="2:14" s="1" customFormat="1" ht="37.9" customHeight="1" x14ac:dyDescent="0.2">
      <c r="C69" s="25" t="s">
        <v>73</v>
      </c>
      <c r="D69" s="25"/>
      <c r="E69" s="25"/>
      <c r="F69" s="27" t="s">
        <v>74</v>
      </c>
      <c r="G69" s="27"/>
      <c r="H69" s="27"/>
      <c r="I69" s="27"/>
      <c r="J69" s="27"/>
      <c r="K69" s="27"/>
      <c r="L69" s="27"/>
    </row>
    <row r="70" spans="2:14" s="1" customFormat="1" ht="28.9" customHeight="1" x14ac:dyDescent="0.2"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2:14" s="1" customFormat="1" ht="28.9" customHeight="1" x14ac:dyDescent="0.2"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2:14" s="1" customFormat="1" ht="28.9" customHeight="1" x14ac:dyDescent="0.2">
      <c r="C72" s="20"/>
      <c r="D72" s="20"/>
      <c r="E72" s="20"/>
      <c r="F72" s="20"/>
      <c r="G72" s="20"/>
      <c r="H72" s="20"/>
      <c r="I72" s="20"/>
      <c r="J72" s="20"/>
      <c r="K72" s="20"/>
      <c r="L72" s="20"/>
    </row>
    <row r="73" spans="2:14" s="1" customFormat="1" ht="28.9" customHeight="1" x14ac:dyDescent="0.2">
      <c r="C73" s="20"/>
      <c r="D73" s="20"/>
      <c r="E73" s="20"/>
      <c r="F73" s="20"/>
      <c r="G73" s="20"/>
      <c r="H73" s="20"/>
      <c r="I73" s="20"/>
      <c r="J73" s="20"/>
      <c r="K73" s="20"/>
      <c r="L73" s="20"/>
    </row>
    <row r="74" spans="2:14" s="1" customFormat="1" ht="2.65" customHeight="1" x14ac:dyDescent="0.2"/>
    <row r="75" spans="2:14" s="1" customFormat="1" ht="159.94999999999999" customHeight="1" x14ac:dyDescent="0.2">
      <c r="B75" s="22" t="s">
        <v>89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</row>
    <row r="76" spans="2:14" s="1" customFormat="1" ht="2.65" customHeight="1" x14ac:dyDescent="0.2"/>
    <row r="77" spans="2:14" s="1" customFormat="1" ht="54.95" customHeight="1" x14ac:dyDescent="0.2">
      <c r="B77" s="22" t="s">
        <v>90</v>
      </c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</row>
    <row r="78" spans="2:14" s="1" customFormat="1" ht="2.65" customHeight="1" x14ac:dyDescent="0.2"/>
    <row r="79" spans="2:14" s="1" customFormat="1" ht="60" customHeight="1" x14ac:dyDescent="0.2">
      <c r="B79" s="21" t="s">
        <v>91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</row>
    <row r="80" spans="2:14" s="1" customFormat="1" ht="2.65" customHeight="1" x14ac:dyDescent="0.2"/>
    <row r="81" spans="2:14" s="1" customFormat="1" ht="48" customHeight="1" x14ac:dyDescent="0.2">
      <c r="B81" s="21" t="s">
        <v>92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</row>
    <row r="82" spans="2:14" s="1" customFormat="1" ht="2.65" customHeight="1" x14ac:dyDescent="0.2"/>
    <row r="83" spans="2:14" s="1" customFormat="1" ht="125.1" customHeight="1" x14ac:dyDescent="0.2">
      <c r="B83" s="22" t="s">
        <v>93</v>
      </c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2:14" s="1" customFormat="1" ht="2.65" customHeight="1" x14ac:dyDescent="0.2"/>
    <row r="85" spans="2:14" s="1" customFormat="1" ht="84.95" customHeight="1" x14ac:dyDescent="0.2">
      <c r="B85" s="22" t="s">
        <v>94</v>
      </c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2:14" s="1" customFormat="1" ht="86.85" customHeight="1" x14ac:dyDescent="0.2"/>
    <row r="87" spans="2:14" s="1" customFormat="1" ht="17.649999999999999" customHeight="1" x14ac:dyDescent="0.2">
      <c r="J87" s="15" t="s">
        <v>95</v>
      </c>
      <c r="K87" s="15"/>
      <c r="L87" s="15"/>
    </row>
    <row r="88" spans="2:14" s="1" customFormat="1" ht="145.15" customHeight="1" x14ac:dyDescent="0.2"/>
    <row r="89" spans="2:14" s="1" customFormat="1" ht="81.599999999999994" customHeight="1" x14ac:dyDescent="0.2">
      <c r="B89" s="23" t="s">
        <v>96</v>
      </c>
      <c r="C89" s="23"/>
      <c r="D89" s="23"/>
      <c r="E89" s="23"/>
      <c r="F89" s="23"/>
      <c r="G89" s="23"/>
      <c r="H89" s="23"/>
      <c r="I89" s="23"/>
      <c r="J89" s="23"/>
      <c r="K89" s="23"/>
    </row>
  </sheetData>
  <mergeCells count="73">
    <mergeCell ref="B10:E11"/>
    <mergeCell ref="B24:M24"/>
    <mergeCell ref="B26:M26"/>
    <mergeCell ref="B4:E4"/>
    <mergeCell ref="B50:E50"/>
    <mergeCell ref="L44:M44"/>
    <mergeCell ref="B51:E51"/>
    <mergeCell ref="B53:N53"/>
    <mergeCell ref="B55:N55"/>
    <mergeCell ref="B57:N57"/>
    <mergeCell ref="B6:E6"/>
    <mergeCell ref="B8:E8"/>
    <mergeCell ref="F14:I14"/>
    <mergeCell ref="F50:M50"/>
    <mergeCell ref="F51:M51"/>
    <mergeCell ref="H11:O12"/>
    <mergeCell ref="L42:M42"/>
    <mergeCell ref="L43:M43"/>
    <mergeCell ref="L45:M45"/>
    <mergeCell ref="L46:M46"/>
    <mergeCell ref="L47:M47"/>
    <mergeCell ref="L48:M48"/>
    <mergeCell ref="B89:K89"/>
    <mergeCell ref="C16:E16"/>
    <mergeCell ref="C18:E18"/>
    <mergeCell ref="C20:E20"/>
    <mergeCell ref="C22:E22"/>
    <mergeCell ref="C59:E59"/>
    <mergeCell ref="C60:E60"/>
    <mergeCell ref="C61:E61"/>
    <mergeCell ref="C62:E62"/>
    <mergeCell ref="C63:E63"/>
    <mergeCell ref="C69:E69"/>
    <mergeCell ref="C70:E70"/>
    <mergeCell ref="C71:E71"/>
    <mergeCell ref="B65:N65"/>
    <mergeCell ref="B67:N67"/>
    <mergeCell ref="B75:N75"/>
    <mergeCell ref="F62:L62"/>
    <mergeCell ref="F63:L63"/>
    <mergeCell ref="B81:N81"/>
    <mergeCell ref="B83:N83"/>
    <mergeCell ref="B85:N85"/>
    <mergeCell ref="B77:N77"/>
    <mergeCell ref="B79:N79"/>
    <mergeCell ref="C72:E72"/>
    <mergeCell ref="C73:E73"/>
    <mergeCell ref="F69:L69"/>
    <mergeCell ref="F70:L70"/>
    <mergeCell ref="F71:L71"/>
    <mergeCell ref="F72:L72"/>
    <mergeCell ref="F73:L73"/>
    <mergeCell ref="L40:M40"/>
    <mergeCell ref="L41:M41"/>
    <mergeCell ref="F59:L59"/>
    <mergeCell ref="F60:L60"/>
    <mergeCell ref="F61:L61"/>
    <mergeCell ref="B3:E3"/>
    <mergeCell ref="B5:E5"/>
    <mergeCell ref="B7:E7"/>
    <mergeCell ref="J2:P2"/>
    <mergeCell ref="J87:L87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Paterek Łukasz</cp:lastModifiedBy>
  <cp:lastPrinted>2025-10-14T09:37:26Z</cp:lastPrinted>
  <dcterms:created xsi:type="dcterms:W3CDTF">2025-10-03T08:57:50Z</dcterms:created>
  <dcterms:modified xsi:type="dcterms:W3CDTF">2025-10-14T09:37:30Z</dcterms:modified>
</cp:coreProperties>
</file>